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/>
  <bookViews>
    <workbookView xWindow="0" yWindow="0" windowWidth="28800" windowHeight="12120"/>
  </bookViews>
  <sheets>
    <sheet name="TP Trade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E51" i="2"/>
  <c r="D51" i="2"/>
  <c r="C51" i="2"/>
  <c r="F50" i="2"/>
  <c r="E50" i="2"/>
  <c r="C50" i="2"/>
  <c r="F49" i="2"/>
  <c r="C49" i="2"/>
  <c r="C48" i="2"/>
  <c r="E47" i="2"/>
  <c r="D47" i="2"/>
  <c r="C47" i="2"/>
  <c r="F46" i="2"/>
  <c r="E46" i="2"/>
  <c r="C46" i="2"/>
  <c r="F45" i="2"/>
  <c r="C45" i="2"/>
  <c r="G44" i="2"/>
  <c r="G51" i="2" s="1"/>
  <c r="F44" i="2"/>
  <c r="F52" i="2" s="1"/>
  <c r="E44" i="2"/>
  <c r="E49" i="2" s="1"/>
  <c r="D44" i="2"/>
  <c r="D50" i="2" s="1"/>
  <c r="C38" i="2"/>
  <c r="C37" i="2"/>
  <c r="C36" i="2"/>
  <c r="C35" i="2"/>
  <c r="C34" i="2"/>
  <c r="C33" i="2"/>
  <c r="C32" i="2"/>
  <c r="F31" i="2"/>
  <c r="F38" i="2" s="1"/>
  <c r="E31" i="2"/>
  <c r="E38" i="2" s="1"/>
  <c r="D31" i="2"/>
  <c r="D38" i="2" s="1"/>
  <c r="C25" i="2"/>
  <c r="C24" i="2"/>
  <c r="E23" i="2"/>
  <c r="F23" i="2" s="1"/>
  <c r="D23" i="2"/>
  <c r="D25" i="2" s="1"/>
  <c r="C17" i="2"/>
  <c r="C16" i="2"/>
  <c r="C15" i="2"/>
  <c r="F14" i="2"/>
  <c r="F17" i="2" s="1"/>
  <c r="E14" i="2"/>
  <c r="E17" i="2" s="1"/>
  <c r="D14" i="2"/>
  <c r="D17" i="2" s="1"/>
  <c r="C8" i="2"/>
  <c r="C7" i="2"/>
  <c r="C6" i="2"/>
  <c r="C5" i="2"/>
  <c r="F4" i="2"/>
  <c r="F8" i="2" s="1"/>
  <c r="E4" i="2"/>
  <c r="E8" i="2" s="1"/>
  <c r="D4" i="2"/>
  <c r="D8" i="2" s="1"/>
  <c r="F24" i="2" l="1"/>
  <c r="F25" i="2"/>
  <c r="D15" i="2"/>
  <c r="D16" i="2"/>
  <c r="E24" i="2"/>
  <c r="E25" i="2"/>
  <c r="F32" i="2"/>
  <c r="F33" i="2"/>
  <c r="F34" i="2"/>
  <c r="F35" i="2"/>
  <c r="F36" i="2"/>
  <c r="F37" i="2"/>
  <c r="G48" i="2"/>
  <c r="D7" i="2"/>
  <c r="E16" i="2"/>
  <c r="D52" i="2"/>
  <c r="E5" i="2"/>
  <c r="E6" i="2"/>
  <c r="E7" i="2"/>
  <c r="F15" i="2"/>
  <c r="F16" i="2"/>
  <c r="D32" i="2"/>
  <c r="D33" i="2"/>
  <c r="D34" i="2"/>
  <c r="D35" i="2"/>
  <c r="D36" i="2"/>
  <c r="D37" i="2"/>
  <c r="D45" i="2"/>
  <c r="G46" i="2"/>
  <c r="F47" i="2"/>
  <c r="E48" i="2"/>
  <c r="D49" i="2"/>
  <c r="G50" i="2"/>
  <c r="F51" i="2"/>
  <c r="E52" i="2"/>
  <c r="G52" i="2"/>
  <c r="D5" i="2"/>
  <c r="D6" i="2"/>
  <c r="E15" i="2"/>
  <c r="G45" i="2"/>
  <c r="D48" i="2"/>
  <c r="G49" i="2"/>
  <c r="F5" i="2"/>
  <c r="F6" i="2"/>
  <c r="F7" i="2"/>
  <c r="D24" i="2"/>
  <c r="E32" i="2"/>
  <c r="E33" i="2"/>
  <c r="E34" i="2"/>
  <c r="E35" i="2"/>
  <c r="E36" i="2"/>
  <c r="E37" i="2"/>
  <c r="E45" i="2"/>
  <c r="D46" i="2"/>
  <c r="G47" i="2"/>
  <c r="F48" i="2"/>
</calcChain>
</file>

<file path=xl/sharedStrings.xml><?xml version="1.0" encoding="utf-8"?>
<sst xmlns="http://schemas.openxmlformats.org/spreadsheetml/2006/main" count="109" uniqueCount="83">
  <si>
    <t>Vessel/Voyage</t>
    <phoneticPr fontId="1" type="noConversion"/>
  </si>
  <si>
    <t>ETD NINGBO</t>
    <phoneticPr fontId="1" type="noConversion"/>
  </si>
  <si>
    <t>五字代码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</si>
  <si>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</si>
  <si>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</si>
  <si>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</si>
  <si>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</si>
  <si>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USLA1/USLA2/USLA3/USLA4/USLA5/USLA6</t>
  </si>
  <si>
    <t>USOAK</t>
    <phoneticPr fontId="216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</si>
  <si>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</si>
  <si>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</si>
  <si>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</si>
  <si>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</si>
  <si>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</si>
  <si>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</si>
  <si>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</si>
  <si>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</si>
  <si>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</si>
  <si>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</si>
  <si>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</si>
  <si>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</si>
  <si>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</si>
  <si>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Vessel/Voyage</t>
  </si>
  <si>
    <t>ETD NINGBO</t>
  </si>
  <si>
    <t>ETA PUSAN</t>
  </si>
  <si>
    <t>KRPUS</t>
  </si>
  <si>
    <t>CAPR1/CAPR2</t>
  </si>
  <si>
    <t>V.035E</t>
    <phoneticPr fontId="1" type="noConversion"/>
  </si>
  <si>
    <t>V.069E</t>
    <phoneticPr fontId="1" type="noConversion"/>
  </si>
  <si>
    <t>V.046E</t>
    <phoneticPr fontId="1" type="noConversion"/>
  </si>
  <si>
    <t>V.041E</t>
    <phoneticPr fontId="1" type="noConversion"/>
  </si>
  <si>
    <t>V.040E</t>
    <phoneticPr fontId="1" type="noConversion"/>
  </si>
  <si>
    <t>MOL CHARISMA</t>
  </si>
  <si>
    <t>MOL CELEBRATION</t>
  </si>
  <si>
    <t>ONE COMMITMENT</t>
  </si>
  <si>
    <t>V.205E</t>
    <phoneticPr fontId="1" type="noConversion"/>
  </si>
  <si>
    <t>ETA PRINCE RUPERT,BC,CANADA</t>
    <phoneticPr fontId="217" type="noConversion"/>
  </si>
  <si>
    <t>ETA TACOMA,WA,USA</t>
    <phoneticPr fontId="1" type="noConversion"/>
  </si>
  <si>
    <t>YM UPSURGENCE</t>
  </si>
  <si>
    <t>FRANKFURT EXPRESS</t>
  </si>
  <si>
    <t>V.056E</t>
    <phoneticPr fontId="1" type="noConversion"/>
  </si>
  <si>
    <t>ETA VANCOUVER,BC,CANADA</t>
    <phoneticPr fontId="1" type="noConversion"/>
  </si>
  <si>
    <t>ETA SEATTLE,WA,USA</t>
    <phoneticPr fontId="1" type="noConversion"/>
  </si>
  <si>
    <t>ONE ARCADIA</t>
  </si>
  <si>
    <t>HANOVER EXPRESS</t>
  </si>
  <si>
    <t>KUALA LUMPUR EXPRESS</t>
  </si>
  <si>
    <t>NYK ADONIS</t>
  </si>
  <si>
    <r>
      <t>V.0</t>
    </r>
    <r>
      <rPr>
        <sz val="11"/>
        <rFont val="等线"/>
        <family val="2"/>
        <scheme val="minor"/>
      </rPr>
      <t>80</t>
    </r>
    <r>
      <rPr>
        <sz val="11"/>
        <rFont val="等线"/>
        <family val="2"/>
        <scheme val="minor"/>
      </rPr>
      <t>E</t>
    </r>
    <phoneticPr fontId="1" type="noConversion"/>
  </si>
  <si>
    <r>
      <t>V.0</t>
    </r>
    <r>
      <rPr>
        <sz val="11"/>
        <rFont val="等线"/>
        <family val="2"/>
        <scheme val="minor"/>
      </rPr>
      <t>73</t>
    </r>
    <r>
      <rPr>
        <sz val="11"/>
        <rFont val="等线"/>
        <family val="2"/>
        <scheme val="minor"/>
      </rPr>
      <t>E</t>
    </r>
    <phoneticPr fontId="1" type="noConversion"/>
  </si>
  <si>
    <t>ETA LOS ANGELES,CA,USA</t>
    <phoneticPr fontId="1" type="noConversion"/>
  </si>
  <si>
    <t>ETA OAKLAND,CA,USA</t>
    <phoneticPr fontId="1" type="noConversion"/>
  </si>
  <si>
    <t>MOL MAJESTY</t>
  </si>
  <si>
    <t>MOL MARVEL</t>
  </si>
  <si>
    <t>MOL MOTIVATOR</t>
  </si>
  <si>
    <t>MOL MATRIX</t>
  </si>
  <si>
    <t>V.051E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</si>
  <si>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</si>
  <si>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</si>
  <si>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</si>
  <si>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</si>
  <si>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</si>
  <si>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</si>
  <si>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</si>
  <si>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</si>
  <si>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</si>
  <si>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ONE CONTRIBUTION</t>
  </si>
  <si>
    <t>HUMEN BRIDGE</t>
  </si>
  <si>
    <t>V.070E</t>
    <phoneticPr fontId="1" type="noConversion"/>
  </si>
  <si>
    <t>BUDAPEST EXPRESS</t>
  </si>
  <si>
    <t>V.052E</t>
    <phoneticPr fontId="1" type="noConversion"/>
  </si>
  <si>
    <t>YM UNIFORMITY</t>
  </si>
  <si>
    <t>NORTHERN JUVENILE</t>
  </si>
  <si>
    <t>V.301E</t>
    <phoneticPr fontId="1" type="noConversion"/>
  </si>
  <si>
    <t>USTW1/USTW2/USTW3/USTW4</t>
    <phoneticPr fontId="1" type="noConversion"/>
  </si>
  <si>
    <t>CAVA1/CAVA2/CAVA3/CAVA4</t>
    <phoneticPr fontId="1" type="noConversion"/>
  </si>
  <si>
    <t>PN3（三截五）/  船代:华港  /   码头:三期  /  CY ：1200 WED  /  AMS &amp; ACI DOC Cut:1200 TUE   NON-AMS/ACI DOC Cut: 1700 TUE</t>
    <phoneticPr fontId="1" type="noConversion"/>
  </si>
  <si>
    <t>EC2（六截一）/  船代: 外代 /   码头:  梅山/  CY ：  1200 SAT  /  AMS DOC Cut: 1000 FRI       NON-AMS/ACI DOC Cut: 0500 SAT</t>
    <phoneticPr fontId="1" type="noConversion"/>
  </si>
  <si>
    <t>PS6（三截六）/  船代: 兴港  /   码头:  三期/  CY ：1800 WED/  AMS DOC Cut: 1700TUE</t>
    <phoneticPr fontId="1" type="noConversion"/>
  </si>
  <si>
    <t>EC1（四截六）/  船代: 华港  /   码头:  梅山/  CY :  2000 THU /   AMS DOC Cut: 1700 WED       NON-AMS/ACI DOC Cut: 1200 THU</t>
    <phoneticPr fontId="1" type="noConversion"/>
  </si>
  <si>
    <t>BLANK SAILING</t>
    <phoneticPr fontId="1" type="noConversion"/>
  </si>
  <si>
    <t>SEASPAN THAMES</t>
  </si>
  <si>
    <t>V.011E</t>
    <phoneticPr fontId="1" type="noConversion"/>
  </si>
  <si>
    <t>PN1 首航 4/12（三截五）/  船代:外运  /   码头:二期  /  CY ：1200 WED  /    AMS &amp; ACI DOC Cut:1400 TUE   NON-AMS/ACI DOC Cut: 1700 TUE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</si>
</sst>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0">
    <numFmt numFmtId="41" formatCode="_ * #,##0_ ;_ * \-#,##0_ ;_ * &quot;-&quot;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$&quot;#,##0;\-&quot;$&quot;#,##0"/>
    <numFmt numFmtId="182" formatCode="_-&quot;$&quot;* #,##0_-;\-&quot;$&quot;* #,##0_-;_-&quot;$&quot;* &quot;-&quot;_-;_-@_-"/>
    <numFmt numFmtId="183" formatCode="_-* #,##0_-;\-* #,##0_-;_-* &quot;-&quot;_-;_-@_-"/>
    <numFmt numFmtId="184" formatCode="_-&quot;$&quot;* #,##0.00_-;\-&quot;$&quot;* #,##0.00_-;_-&quot;$&quot;* &quot;-&quot;??_-;_-@_-"/>
    <numFmt numFmtId="185" formatCode="_-* #,##0.00_-;\-* #,##0.00_-;_-* &quot;-&quot;??_-;_-@_-"/>
    <numFmt numFmtId="186" formatCode="&quot;£&quot;#,##0;\-&quot;£&quot;#,##0"/>
    <numFmt numFmtId="187" formatCode="&quot;£&quot;#,##0.00;\-&quot;£&quot;#,##0.00"/>
    <numFmt numFmtId="188" formatCode="_-&quot;₩&quot;* #,##0_-;\-&quot;₩&quot;* #,##0_-;_-&quot;₩&quot;* &quot;-&quot;_-;_-@_-"/>
    <numFmt numFmtId="189" formatCode="_-&quot;₩&quot;* #,##0.00_-;\-&quot;₩&quot;* #,##0.00_-;_-&quot;₩&quot;* &quot;-&quot;??_-;_-@_-"/>
    <numFmt numFmtId="190" formatCode="0.0"/>
    <numFmt numFmtId="191" formatCode="0.0%"/>
    <numFmt numFmtId="192" formatCode="&quot;₩&quot;#,##0.00;&quot;₩&quot;&quot;₩&quot;&quot;₩&quot;\-#,##0.00"/>
    <numFmt numFmtId="193" formatCode="&quot;₩&quot;#,##0.00;[Red]&quot;₩&quot;&quot;₩&quot;&quot;₩&quot;\-#,##0.00"/>
    <numFmt numFmtId="194" formatCode="_(&quot;HK$&quot;* #,##0.00_);_(&quot;HK$&quot;* \(#,##0.00\);_(&quot;HK$&quot;* &quot;-&quot;??_);_(@_)"/>
    <numFmt numFmtId="195" formatCode="_ &quot;₩&quot;* #,##0_ ;_ &quot;₩&quot;* \-#,##0_ ;_ &quot;₩&quot;* &quot;-&quot;_ ;_ @_ "/>
    <numFmt numFmtId="196" formatCode="&quot;*&quot;#,##0\ &quot;일 (월)&quot;\ \ "/>
    <numFmt numFmtId="197" formatCode="0.000%"/>
    <numFmt numFmtId="198" formatCode="_ &quot;₩&quot;* #,##0.00_ ;_ &quot;₩&quot;* \-#,##0.00_ ;_ &quot;₩&quot;* &quot;-&quot;??_ ;_ @_ "/>
    <numFmt numFmtId="199" formatCode="&quot;&quot;#,##0\ &quot;일&quot;\ \ \ "/>
    <numFmt numFmtId="200" formatCode="&quot;₩&quot;#,##0;&quot;₩&quot;\-#,##0"/>
    <numFmt numFmtId="201" formatCode="d\-mmm\-"/>
    <numFmt numFmtId="202" formatCode="0\ "/>
    <numFmt numFmtId="203" formatCode="&quot;₩&quot;#,##0;[Red]&quot;₩&quot;\-#,##0"/>
    <numFmt numFmtId="204" formatCode="#,##0%;\-#,##0%;\-\%"/>
    <numFmt numFmtId="205" formatCode="#,##0.0%;\-#,##0.0%;\-\%"/>
    <numFmt numFmtId="206" formatCode="#,##0.00%;\-#,##0.00%;\-\%"/>
    <numFmt numFmtId="207" formatCode="#,##0;\-#,##0;\-\ "/>
    <numFmt numFmtId="208" formatCode="#,##0.00;\-#,##0.00;\-\ "/>
    <numFmt numFmtId="209" formatCode="#,##0.000;\-#,##0.000;\-\ "/>
    <numFmt numFmtId="210" formatCode="###0.#"/>
    <numFmt numFmtId="211" formatCode="0000"/>
    <numFmt numFmtId="212" formatCode="#,##0.00&quot;w&quot;_);[Red]\(#,##0.00&quot;w&quot;\)"/>
    <numFmt numFmtId="213" formatCode="&quot;$&quot;#,##0.0000_);\(&quot;$&quot;#,##0.0000\)"/>
    <numFmt numFmtId="214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15" formatCode="#,##0.0_);\(#,##0.0\)"/>
    <numFmt numFmtId="216" formatCode="#,##0.0_);[Red]\(#,##0.0\)"/>
    <numFmt numFmtId="217" formatCode="#,##0.000_);[Red]\(#,##0.000\)"/>
    <numFmt numFmtId="218" formatCode="&quot;$&quot;#,##0.000_);[Red]\(&quot;$&quot;#,##0.000\)"/>
    <numFmt numFmtId="219" formatCode="#,##0."/>
    <numFmt numFmtId="220" formatCode="&quot;$&quot;#,##0.0;\(&quot;$&quot;#,##0.0\);&quot;$&quot;#,##0.0"/>
    <numFmt numFmtId="221" formatCode="&quot;$&quot;#,##0.0_);[Red]\(&quot;$&quot;#,##0.0\)"/>
    <numFmt numFmtId="222" formatCode="&quot;$&quot;#."/>
    <numFmt numFmtId="223" formatCode="_(&quot;$&quot;\ #,##0.0_);_(&quot;$&quot;\ \(#,##0.0\);_(* &quot;-&quot;??_);_(@_)"/>
    <numFmt numFmtId="224" formatCode="&quot;$&quot;#,##0.0_);\(&quot;$&quot;#,##0.0\)"/>
    <numFmt numFmtId="225" formatCode="@\ \ "/>
    <numFmt numFmtId="226" formatCode="General_)"/>
    <numFmt numFmtId="227" formatCode="d\-mmm\-yy;;\-\ "/>
    <numFmt numFmtId="228" formatCode="_([$€-2]* #,##0.00_);_([$€-2]* \(#,##0.00\);_([$€-2]* &quot;-&quot;??_)"/>
    <numFmt numFmtId="229" formatCode="_(* #,##0.00000_);_(* \(#,##0.00000\);_(* &quot;-&quot;??_);_(@_)"/>
    <numFmt numFmtId="230" formatCode="\(#,##0\)"/>
    <numFmt numFmtId="231" formatCode="#,##0.000_);\(#,##0.000\)"/>
    <numFmt numFmtId="232" formatCode="\ \ \ @"/>
    <numFmt numFmtId="233" formatCode="_-* #,##0\ _P_t_s_-;\-* #,##0\ _P_t_s_-;_-* &quot;-&quot;\ _P_t_s_-;_-@_-"/>
    <numFmt numFmtId="234" formatCode="_-* #,##0\ _F_-;\-* #,##0\ _F_-;_-* &quot;-&quot;\ _F_-;_-@_-"/>
    <numFmt numFmtId="235" formatCode="_-* #,##0.00\ _F_-;\-* #,##0.00\ _F_-;_-* &quot;-&quot;??\ _F_-;_-@_-"/>
    <numFmt numFmtId="236" formatCode="###0_);[Red]\(###0\)"/>
    <numFmt numFmtId="237" formatCode="_-* #,##0\ &quot;F&quot;_-;\-* #,##0\ &quot;F&quot;_-;_-* &quot;-&quot;\ &quot;F&quot;_-;_-@_-"/>
    <numFmt numFmtId="238" formatCode="_-* #,##0.00\ &quot;F&quot;_-;\-* #,##0.00\ &quot;F&quot;_-;_-* &quot;-&quot;??\ &quot;F&quot;_-;_-@_-"/>
    <numFmt numFmtId="239" formatCode="_-* #,##0\ &quot;Pts&quot;_-;\-* #,##0\ &quot;Pts&quot;_-;_-* &quot;-&quot;\ &quot;Pts&quot;_-;_-@_-"/>
    <numFmt numFmtId="240" formatCode="_-* #,##0.00\ &quot;Pts&quot;_-;\-* #,##0.00\ &quot;Pts&quot;_-;_-* &quot;-&quot;??\ &quot;Pts&quot;_-;_-@_-"/>
    <numFmt numFmtId="241" formatCode="#,###.00_);\(#,##0.00\)"/>
    <numFmt numFmtId="242" formatCode="0.0\ &quot;x&quot;"/>
    <numFmt numFmtId="243" formatCode="0.0_ &quot;  &quot;"/>
    <numFmt numFmtId="244" formatCode="0.0\x"/>
    <numFmt numFmtId="245" formatCode="_(&quot;$&quot;* #,##0_);_(&quot;$&quot;* \(#,##0\);_(&quot;$&quot;* &quot;-&quot;??_);_(@_)"/>
    <numFmt numFmtId="246" formatCode="#,##0.0\%_);\(#,##0.0\%\);#,##0.0\%_);@_)"/>
    <numFmt numFmtId="247" formatCode="#,##0.0;\-#,##0.0;\-\ "/>
    <numFmt numFmtId="248" formatCode="#,##0.0\x;\-#,##0.0\x;\-\ "/>
    <numFmt numFmtId="249" formatCode="#,##0.00\x;\-#,##0.00\x;\-\ "/>
    <numFmt numFmtId="250" formatCode="_(&quot;$&quot;* #,##0.0000000_);_(&quot;$&quot;* \(#,##0.0000000\);_(&quot;$&quot;* &quot;-&quot;??_);_(@_)"/>
    <numFmt numFmtId="251" formatCode="&quot;L&quot;#,##0_);\(&quot;L&quot;#,##0\)"/>
    <numFmt numFmtId="252" formatCode="&quot;L&quot;#,##0.00_);\(&quot;L&quot;#,##0.00\)"/>
    <numFmt numFmtId="253" formatCode="mmm\-yyyy"/>
    <numFmt numFmtId="254" formatCode="yyyy"/>
    <numFmt numFmtId="255" formatCode="#,##0_ "/>
    <numFmt numFmtId="256" formatCode="_-* #,##0.0_-;\-* #,##0.0_-;_-* &quot;-&quot;_-;_-@_-"/>
    <numFmt numFmtId="257" formatCode="0;_저"/>
    <numFmt numFmtId="258" formatCode="#,##0.0"/>
    <numFmt numFmtId="259" formatCode="_ &quot;₩&quot;* #,##0_ ;_ &quot;₩&quot;* &quot;₩&quot;&quot;₩&quot;&quot;₩&quot;&quot;₩&quot;&quot;₩&quot;&quot;₩&quot;\-#,##0_ ;_ &quot;₩&quot;* &quot;-&quot;_ ;_ @_ "/>
    <numFmt numFmtId="260" formatCode="#,##0;[Red]&quot;-&quot;#,##0"/>
    <numFmt numFmtId="261" formatCode="#,##0.00;[Red]&quot;-&quot;#,##0.00"/>
    <numFmt numFmtId="262" formatCode="&quot;₩&quot;#,##0.00;[Red]&quot;₩&quot;\-#,##0.00"/>
    <numFmt numFmtId="263" formatCode="#,##0;[Red]\(#,##0\)"/>
  </numFmts>
  <fonts count="22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2"/>
      <name val="宋体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等线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等线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等线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等线"/>
      <family val="2"/>
      <scheme val="minor"/>
    </font>
    <font>
      <sz val="11"/>
      <name val="等线"/>
      <family val="2"/>
      <scheme val="minor"/>
    </font>
    <font>
      <b/>
      <sz val="13"/>
      <color theme="3"/>
      <name val="等线"/>
      <family val="2"/>
      <scheme val="minor"/>
    </font>
    <font>
      <sz val="9"/>
      <name val="DengXian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b/>
      <sz val="11"/>
      <color rgb="FFFFFF00"/>
      <name val="等线"/>
      <family val="2"/>
      <scheme val="minor"/>
    </font>
    <font>
      <b/>
      <sz val="11"/>
      <color rgb="FFFFFF00"/>
      <name val="等线"/>
      <scheme val="minor"/>
    </font>
    <font>
      <sz val="11"/>
      <color rgb="FFFF0000"/>
      <name val="等线"/>
      <scheme val="minor"/>
    </font>
    <font>
      <sz val="11"/>
      <name val="等线"/>
      <scheme val="minor"/>
    </font>
    <font>
      <sz val="11"/>
      <color rgb="FFFF0000"/>
      <name val="DengXian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93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92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194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3" fontId="32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8" fontId="60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5" fontId="59" fillId="0" borderId="0" applyFont="0" applyFill="0" applyBorder="0" applyAlignment="0" applyProtection="0"/>
    <xf numFmtId="203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41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41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10" fontId="9" fillId="0" borderId="21" applyBorder="0"/>
    <xf numFmtId="211" fontId="9" fillId="0" borderId="22"/>
    <xf numFmtId="176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212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21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15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4" fontId="90" fillId="0" borderId="0" applyFont="0" applyFill="0" applyBorder="0" applyAlignment="0" applyProtection="0"/>
    <xf numFmtId="216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17" fontId="98" fillId="0" borderId="0" applyFont="0" applyFill="0" applyBorder="0" applyAlignment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9" fillId="0" borderId="0"/>
    <xf numFmtId="219" fontId="101" fillId="0" borderId="0">
      <protection locked="0"/>
    </xf>
    <xf numFmtId="0" fontId="90" fillId="0" borderId="0"/>
    <xf numFmtId="219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20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21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222" fontId="101" fillId="0" borderId="0">
      <protection locked="0"/>
    </xf>
    <xf numFmtId="223" fontId="9" fillId="0" borderId="24" applyFont="0" applyFill="0" applyBorder="0" applyAlignment="0" applyProtection="0">
      <alignment horizontal="right"/>
    </xf>
    <xf numFmtId="224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178" fontId="106" fillId="0" borderId="0" applyNumberFormat="0" applyFill="0" applyBorder="0" applyAlignment="0"/>
    <xf numFmtId="225" fontId="29" fillId="0" borderId="0">
      <protection locked="0"/>
    </xf>
    <xf numFmtId="14" fontId="53" fillId="0" borderId="0" applyFill="0" applyBorder="0" applyAlignment="0"/>
    <xf numFmtId="226" fontId="68" fillId="0" borderId="0" applyFont="0" applyFill="0" applyBorder="0" applyProtection="0">
      <alignment horizontal="right"/>
    </xf>
    <xf numFmtId="14" fontId="21" fillId="0" borderId="0"/>
    <xf numFmtId="227" fontId="107" fillId="0" borderId="0" applyFill="0" applyBorder="0" applyProtection="0">
      <alignment horizontal="right"/>
    </xf>
    <xf numFmtId="191" fontId="108" fillId="0" borderId="0"/>
    <xf numFmtId="190" fontId="26" fillId="0" borderId="0" applyBorder="0"/>
    <xf numFmtId="190" fontId="26" fillId="0" borderId="17"/>
    <xf numFmtId="179" fontId="9" fillId="0" borderId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28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43" fontId="9" fillId="0" borderId="0" applyBorder="0"/>
    <xf numFmtId="229" fontId="9" fillId="0" borderId="0" applyNumberFormat="0"/>
    <xf numFmtId="43" fontId="9" fillId="0" borderId="0" applyBorder="0"/>
    <xf numFmtId="230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91" fontId="9" fillId="27" borderId="1"/>
    <xf numFmtId="0" fontId="122" fillId="8" borderId="5" applyNumberFormat="0" applyAlignment="0" applyProtection="0"/>
    <xf numFmtId="215" fontId="97" fillId="33" borderId="0"/>
    <xf numFmtId="229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31" fontId="26" fillId="0" borderId="0" applyFont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15" fontId="126" fillId="36" borderId="0"/>
    <xf numFmtId="232" fontId="127" fillId="0" borderId="0" applyFont="0" applyFill="0" applyBorder="0" applyAlignment="0" applyProtection="0">
      <alignment vertical="center"/>
    </xf>
    <xf numFmtId="23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190" fontId="128" fillId="0" borderId="0"/>
    <xf numFmtId="0" fontId="129" fillId="0" borderId="0"/>
    <xf numFmtId="19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42" fontId="68" fillId="0" borderId="0" applyFill="0" applyBorder="0" applyProtection="0">
      <alignment horizontal="right"/>
    </xf>
    <xf numFmtId="243" fontId="68" fillId="0" borderId="0" applyFill="0" applyBorder="0" applyProtection="0">
      <alignment horizontal="right"/>
    </xf>
    <xf numFmtId="244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45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91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91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6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1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204" fontId="9" fillId="0" borderId="0">
      <alignment horizontal="right"/>
    </xf>
    <xf numFmtId="205" fontId="9" fillId="0" borderId="0" applyProtection="0">
      <alignment horizontal="right"/>
    </xf>
    <xf numFmtId="206" fontId="9" fillId="0" borderId="0" applyProtection="0">
      <alignment horizontal="right"/>
    </xf>
    <xf numFmtId="207" fontId="9" fillId="0" borderId="0" applyProtection="0">
      <alignment horizontal="right"/>
    </xf>
    <xf numFmtId="247" fontId="9" fillId="0" borderId="0" applyProtection="0">
      <alignment horizontal="right"/>
    </xf>
    <xf numFmtId="208" fontId="9" fillId="0" borderId="0" applyProtection="0">
      <alignment horizontal="right"/>
    </xf>
    <xf numFmtId="209" fontId="9" fillId="0" borderId="0" applyProtection="0">
      <alignment horizontal="right"/>
    </xf>
    <xf numFmtId="248" fontId="9" fillId="0" borderId="0" applyProtection="0">
      <alignment horizontal="right"/>
    </xf>
    <xf numFmtId="249" fontId="9" fillId="0" borderId="0" applyProtection="0">
      <alignment horizontal="right"/>
    </xf>
    <xf numFmtId="250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51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179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53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97" fontId="9" fillId="0" borderId="19">
      <protection locked="0"/>
    </xf>
    <xf numFmtId="197" fontId="9" fillId="0" borderId="19">
      <protection locked="0"/>
    </xf>
    <xf numFmtId="0" fontId="161" fillId="0" borderId="13" applyNumberFormat="0" applyFill="0" applyAlignment="0" applyProtection="0"/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179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26" fontId="68" fillId="0" borderId="0" applyFont="0" applyFill="0" applyBorder="0" applyProtection="0">
      <alignment horizontal="right"/>
    </xf>
    <xf numFmtId="254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84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55" fontId="64" fillId="0" borderId="0">
      <alignment horizontal="center" vertical="center"/>
    </xf>
    <xf numFmtId="255" fontId="64" fillId="0" borderId="20">
      <alignment horizontal="center" vertical="center"/>
    </xf>
    <xf numFmtId="255" fontId="64" fillId="0" borderId="0">
      <alignment horizontal="center" vertical="center"/>
    </xf>
    <xf numFmtId="183" fontId="9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256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57" fontId="9" fillId="0" borderId="0" applyFont="0" applyFill="0" applyBorder="0" applyAlignment="0" applyProtection="0"/>
    <xf numFmtId="183" fontId="177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7" fontId="9" fillId="0" borderId="0" applyFont="0" applyFill="0" applyBorder="0" applyAlignment="0" applyProtection="0"/>
    <xf numFmtId="185" fontId="6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41" fontId="29" fillId="0" borderId="15">
      <alignment horizontal="right" vertical="center"/>
    </xf>
    <xf numFmtId="258" fontId="64" fillId="0" borderId="0" applyFont="0" applyFill="0" applyBorder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190" fontId="64" fillId="0" borderId="0" applyFont="0" applyFill="0" applyBorder="0" applyAlignment="0" applyProtection="0"/>
    <xf numFmtId="191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59" fontId="198" fillId="0" borderId="0" applyFont="0" applyFill="0" applyBorder="0" applyAlignment="0" applyProtection="0"/>
    <xf numFmtId="200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260" fontId="169" fillId="0" borderId="0" applyFont="0" applyFill="0" applyBorder="0" applyAlignment="0" applyProtection="0"/>
    <xf numFmtId="261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88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89" fontId="199" fillId="0" borderId="0" applyFont="0" applyFill="0" applyBorder="0" applyAlignment="0" applyProtection="0"/>
    <xf numFmtId="18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62" fontId="169" fillId="0" borderId="0" applyFont="0" applyFill="0" applyBorder="0" applyAlignment="0" applyProtection="0"/>
    <xf numFmtId="203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63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176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54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41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207" fontId="152" fillId="28" borderId="1" applyProtection="0">
      <alignment horizontal="center"/>
    </xf>
    <xf numFmtId="208" fontId="9" fillId="28" borderId="1" applyProtection="0">
      <alignment horizontal="right"/>
    </xf>
    <xf numFmtId="207" fontId="9" fillId="28" borderId="1" applyProtection="0">
      <alignment horizontal="right"/>
    </xf>
    <xf numFmtId="209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4" fontId="9" fillId="28" borderId="1" applyProtection="0">
      <alignment horizontal="right"/>
    </xf>
    <xf numFmtId="10" fontId="19" fillId="24" borderId="1" applyNumberFormat="0" applyBorder="0" applyAlignment="0" applyProtection="0"/>
    <xf numFmtId="206" fontId="9" fillId="28" borderId="1" applyProtection="0">
      <alignment horizontal="right"/>
      <protection locked="0"/>
    </xf>
    <xf numFmtId="0" fontId="218" fillId="0" borderId="0">
      <alignment vertical="center"/>
    </xf>
    <xf numFmtId="0" fontId="219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1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222" fillId="0" borderId="0" xfId="0" applyFont="1"/>
    <xf numFmtId="0" fontId="5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0" fontId="223" fillId="0" borderId="0" xfId="0" applyFont="1" applyFill="1" applyAlignment="1">
      <alignment horizontal="center" vertical="center" wrapText="1"/>
    </xf>
    <xf numFmtId="0" fontId="223" fillId="0" borderId="0" xfId="0" applyFont="1" applyFill="1" applyAlignment="1">
      <alignment horizontal="center"/>
    </xf>
    <xf numFmtId="0" fontId="2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22" fillId="0" borderId="0" xfId="0" applyFont="1" applyAlignment="1">
      <alignment horizontal="center"/>
    </xf>
    <xf numFmtId="0" fontId="220" fillId="2" borderId="0" xfId="0" applyFont="1" applyFill="1" applyAlignment="1">
      <alignment horizontal="center"/>
    </xf>
    <xf numFmtId="0" fontId="22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22" fillId="0" borderId="0" xfId="0" applyFont="1" applyAlignment="1">
      <alignment horizontal="center" vertical="center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騁aire [0]_AR1194" xfId="21"/>
    <cellStyle name="Mon騁aire_AR1194" xfId="22"/>
    <cellStyle name="Mon彋aire [0]_!!!GO" xfId="3760"/>
    <cellStyle name="Mon彋aire_!!!GO" xfId="3761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百分比 2" xfId="12"/>
    <cellStyle name="百分比 3" xfId="26"/>
    <cellStyle name="标题 1 2" xfId="4097"/>
    <cellStyle name="标题 2 2" xfId="4098"/>
    <cellStyle name="标题 3 2" xfId="4099"/>
    <cellStyle name="标题 4 2" xfId="4100"/>
    <cellStyle name="标题 5" xfId="4096"/>
    <cellStyle name="標準 2" xfId="14"/>
    <cellStyle name="標準 2 2" xfId="4820"/>
    <cellStyle name="標準_~3036512" xfId="4821"/>
    <cellStyle name="表示済みのハイパーリンク" xfId="4823"/>
    <cellStyle name="고정소숫점" xfId="4035"/>
    <cellStyle name="고정출력1" xfId="4036"/>
    <cellStyle name="고정출력2" xfId="4037"/>
    <cellStyle name="괄(계정)" xfId="4038"/>
    <cellStyle name="差 2" xfId="4039"/>
    <cellStyle name="常规" xfId="0" builtinId="0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出力" xfId="4810"/>
    <cellStyle name="悪い" xfId="4815"/>
    <cellStyle name="날짜" xfId="4040"/>
    <cellStyle name="好 2" xfId="4101"/>
    <cellStyle name="訶택?12월당월" xfId="4829"/>
    <cellStyle name="訶택?부문별" xfId="4830"/>
    <cellStyle name="桁区切り [0.00]_APX-NYX 4q" xfId="4817"/>
    <cellStyle name="桁区切り 2" xfId="4818"/>
    <cellStyle name="桁区切り_APX-NYX 4q" xfId="4819"/>
    <cellStyle name="汇总 2" xfId="4091"/>
    <cellStyle name="貨幣 [0]_02 KHT Format" xfId="4833"/>
    <cellStyle name="貨幣[0]_Dialog2" xfId="4834"/>
    <cellStyle name="貨幣_02 KHT Format" xfId="4835"/>
    <cellStyle name="集計" xfId="4839"/>
    <cellStyle name="计算 2" xfId="4034"/>
    <cellStyle name="计算 3" xfId="6464"/>
    <cellStyle name="計算" xfId="4828"/>
    <cellStyle name="計算 2" xfId="6470"/>
    <cellStyle name="检查单元格 2" xfId="4061"/>
    <cellStyle name="見出し 1" xfId="4824"/>
    <cellStyle name="見出し 2" xfId="4825"/>
    <cellStyle name="見出し 3" xfId="4826"/>
    <cellStyle name="見出し 4" xfId="4827"/>
    <cellStyle name="解释性文本 2" xfId="4060"/>
    <cellStyle name="警告文" xfId="4832"/>
    <cellStyle name="警告文本 2" xfId="4033"/>
    <cellStyle name="달러" xfId="4041"/>
    <cellStyle name="链接单元格 2" xfId="4090"/>
    <cellStyle name="良い" xfId="4822"/>
    <cellStyle name="뒤에 오는 하이퍼링크_02-09 해외 주재원 현황" xfId="4042"/>
    <cellStyle name="똿뗦먛귟 [0.00]_PRODUCT DETAIL Q1" xfId="4043"/>
    <cellStyle name="똿뗦먛귟_PRODUCT DETAIL Q1" xfId="4044"/>
    <cellStyle name="千分位[0]_CFB617" xfId="4811"/>
    <cellStyle name="千分位_CFB617" xfId="4812"/>
    <cellStyle name="入力" xfId="4809"/>
    <cellStyle name="入力 2" xfId="6469"/>
    <cellStyle name="鱔 [0]_95鼻褒瞳" xfId="4840"/>
    <cellStyle name="鱔_95鼻褒瞳" xfId="4841"/>
    <cellStyle name="适中 2" xfId="4058"/>
    <cellStyle name="输出 2" xfId="4104"/>
    <cellStyle name="输入 2" xfId="4093"/>
    <cellStyle name="输入 3" xfId="6465"/>
    <cellStyle name="説明文" xfId="4831"/>
    <cellStyle name="隨後的超連結_TPX" xfId="4838"/>
    <cellStyle name="通貨 [0.00]_APX-NYX 4q" xfId="4836"/>
    <cellStyle name="通貨_NEWSTDS" xfId="4837"/>
    <cellStyle name="巍葆 [0]_95鼻褒瞳" xfId="4813"/>
    <cellStyle name="巍葆_95鼻褒瞳" xfId="4814"/>
    <cellStyle name="未定義" xfId="4816"/>
    <cellStyle name="一般 2" xfId="4"/>
    <cellStyle name="一般 3" xfId="5"/>
    <cellStyle name="一般_02 KHT Format" xfId="4808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보고서 제목" xfId="4057"/>
    <cellStyle name="注释 2" xfId="4045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13" sqref="H13"/>
    </sheetView>
  </sheetViews>
  <sheetFormatPr defaultRowHeight="14.25"/>
  <cols>
    <col min="1" max="1" width="30.25" style="3" customWidth="1"/>
    <col min="2" max="2" width="44.125" style="3" customWidth="1"/>
    <col min="3" max="3" width="29.625" style="3" bestFit="1" customWidth="1"/>
    <col min="4" max="4" width="28.75" style="3" customWidth="1"/>
    <col min="5" max="5" width="23.125" style="3" bestFit="1" customWidth="1"/>
    <col min="6" max="6" width="24.25" style="3" customWidth="1"/>
    <col min="7" max="7" width="24.25" style="5" bestFit="1" customWidth="1"/>
  </cols>
  <sheetData>
    <row r="1" spans="1:11">
      <c r="A1" s="31" t="s">
        <v>82</v>
      </c>
      <c r="B1" s="32"/>
      <c r="C1" s="32"/>
      <c r="D1" s="32"/>
      <c r="E1" s="32"/>
      <c r="F1" s="32"/>
      <c r="G1" s="32"/>
    </row>
    <row r="2" spans="1:11">
      <c r="A2" s="34" t="s">
        <v>22</v>
      </c>
      <c r="B2" s="34" t="s">
        <v>2</v>
      </c>
      <c r="C2" s="7"/>
      <c r="D2" s="7" t="s">
        <v>32</v>
      </c>
      <c r="E2" s="24" t="s">
        <v>34</v>
      </c>
      <c r="F2" s="24" t="s">
        <v>33</v>
      </c>
      <c r="G2" s="7"/>
      <c r="H2" s="7"/>
      <c r="I2" s="8"/>
      <c r="J2" s="8"/>
      <c r="K2" s="9"/>
    </row>
    <row r="3" spans="1:11">
      <c r="A3" s="35"/>
      <c r="B3" s="35"/>
      <c r="C3" s="11"/>
      <c r="D3" s="11" t="s">
        <v>35</v>
      </c>
      <c r="E3" s="25" t="s">
        <v>30</v>
      </c>
      <c r="F3" s="25" t="s">
        <v>28</v>
      </c>
      <c r="G3" s="11"/>
      <c r="H3" s="7"/>
      <c r="I3" s="7"/>
      <c r="J3" s="7"/>
      <c r="K3" s="11"/>
    </row>
    <row r="4" spans="1:11">
      <c r="A4" s="12" t="s">
        <v>23</v>
      </c>
      <c r="B4" s="14"/>
      <c r="C4" s="15">
        <v>43560</v>
      </c>
      <c r="D4" s="15">
        <f>C4+7</f>
        <v>43567</v>
      </c>
      <c r="E4" s="15">
        <f>C4+14</f>
        <v>43574</v>
      </c>
      <c r="F4" s="15">
        <f t="shared" ref="F4" si="0">C4+21</f>
        <v>43581</v>
      </c>
      <c r="G4" s="15"/>
    </row>
    <row r="5" spans="1:11">
      <c r="A5" s="12" t="s">
        <v>24</v>
      </c>
      <c r="B5" s="10" t="s">
        <v>25</v>
      </c>
      <c r="C5" s="15">
        <f>C4+2</f>
        <v>43562</v>
      </c>
      <c r="D5" s="15">
        <f t="shared" ref="D5:F5" si="1">D4+2</f>
        <v>43569</v>
      </c>
      <c r="E5" s="15">
        <f t="shared" si="1"/>
        <v>43576</v>
      </c>
      <c r="F5" s="15">
        <f t="shared" si="1"/>
        <v>43583</v>
      </c>
      <c r="G5" s="15"/>
    </row>
    <row r="6" spans="1:11">
      <c r="A6" s="22" t="s">
        <v>36</v>
      </c>
      <c r="B6" s="28" t="s">
        <v>26</v>
      </c>
      <c r="C6" s="15">
        <f>C4+12</f>
        <v>43572</v>
      </c>
      <c r="D6" s="15">
        <f t="shared" ref="D6:F6" si="2">D4+12</f>
        <v>43579</v>
      </c>
      <c r="E6" s="15">
        <f t="shared" si="2"/>
        <v>43586</v>
      </c>
      <c r="F6" s="15">
        <f t="shared" si="2"/>
        <v>43593</v>
      </c>
      <c r="G6" s="15"/>
    </row>
    <row r="7" spans="1:11">
      <c r="A7" s="22" t="s">
        <v>37</v>
      </c>
      <c r="B7" s="29" t="s">
        <v>73</v>
      </c>
      <c r="C7" s="15">
        <f>C4+14</f>
        <v>43574</v>
      </c>
      <c r="D7" s="15">
        <f t="shared" ref="D7:F7" si="3">D4+14</f>
        <v>43581</v>
      </c>
      <c r="E7" s="15">
        <f t="shared" si="3"/>
        <v>43588</v>
      </c>
      <c r="F7" s="15">
        <f t="shared" si="3"/>
        <v>43595</v>
      </c>
      <c r="G7" s="15"/>
      <c r="I7" t="s">
        <v>9</v>
      </c>
    </row>
    <row r="8" spans="1:11">
      <c r="A8" s="22" t="s">
        <v>41</v>
      </c>
      <c r="B8" s="29" t="s">
        <v>74</v>
      </c>
      <c r="C8" s="15">
        <f>C4+18</f>
        <v>43578</v>
      </c>
      <c r="D8" s="15">
        <f t="shared" ref="D8:F8" si="4">D4+18</f>
        <v>43585</v>
      </c>
      <c r="E8" s="15">
        <f t="shared" si="4"/>
        <v>43592</v>
      </c>
      <c r="F8" s="15">
        <f t="shared" si="4"/>
        <v>43599</v>
      </c>
      <c r="G8" s="15"/>
    </row>
    <row r="9" spans="1:11">
      <c r="A9" s="12"/>
      <c r="B9" s="10"/>
      <c r="C9" s="15"/>
      <c r="D9" s="15"/>
      <c r="E9" s="15"/>
      <c r="F9" s="15"/>
      <c r="G9" s="13"/>
    </row>
    <row r="11" spans="1:11">
      <c r="A11" s="31" t="s">
        <v>75</v>
      </c>
      <c r="B11" s="32"/>
      <c r="C11" s="32"/>
      <c r="D11" s="32"/>
      <c r="E11" s="32"/>
      <c r="F11" s="32"/>
      <c r="G11" s="32"/>
    </row>
    <row r="12" spans="1:11">
      <c r="A12" s="34" t="s">
        <v>22</v>
      </c>
      <c r="B12" s="34" t="s">
        <v>2</v>
      </c>
      <c r="C12" s="7" t="s">
        <v>38</v>
      </c>
      <c r="D12" s="23" t="s">
        <v>71</v>
      </c>
      <c r="E12" s="24" t="s">
        <v>68</v>
      </c>
      <c r="F12" s="24" t="s">
        <v>39</v>
      </c>
      <c r="G12" s="7"/>
    </row>
    <row r="13" spans="1:11">
      <c r="A13" s="35"/>
      <c r="B13" s="35"/>
      <c r="C13" s="11" t="s">
        <v>27</v>
      </c>
      <c r="D13" s="21" t="s">
        <v>72</v>
      </c>
      <c r="E13" s="25" t="s">
        <v>69</v>
      </c>
      <c r="F13" s="25" t="s">
        <v>40</v>
      </c>
      <c r="G13" s="11"/>
    </row>
    <row r="14" spans="1:11">
      <c r="A14" s="12" t="s">
        <v>23</v>
      </c>
      <c r="B14" s="14"/>
      <c r="C14" s="15">
        <v>43560</v>
      </c>
      <c r="D14" s="15">
        <f>C14+7</f>
        <v>43567</v>
      </c>
      <c r="E14" s="15">
        <f>C14+14</f>
        <v>43574</v>
      </c>
      <c r="F14" s="15">
        <f t="shared" ref="F14" si="5">C14+21</f>
        <v>43581</v>
      </c>
      <c r="G14" s="15"/>
    </row>
    <row r="15" spans="1:11">
      <c r="A15" s="12" t="s">
        <v>24</v>
      </c>
      <c r="B15" s="10" t="s">
        <v>25</v>
      </c>
      <c r="C15" s="15">
        <f t="shared" ref="C15:F15" si="6">C14+3</f>
        <v>43563</v>
      </c>
      <c r="D15" s="15">
        <f t="shared" si="6"/>
        <v>43570</v>
      </c>
      <c r="E15" s="15">
        <f t="shared" si="6"/>
        <v>43577</v>
      </c>
      <c r="F15" s="15">
        <f t="shared" si="6"/>
        <v>43584</v>
      </c>
      <c r="G15" s="15"/>
    </row>
    <row r="16" spans="1:11">
      <c r="A16" s="22" t="s">
        <v>41</v>
      </c>
      <c r="B16" s="30" t="s">
        <v>5</v>
      </c>
      <c r="C16" s="15">
        <f>C14+14</f>
        <v>43574</v>
      </c>
      <c r="D16" s="15">
        <f t="shared" ref="D16:F16" si="7">D14+14</f>
        <v>43581</v>
      </c>
      <c r="E16" s="15">
        <f t="shared" si="7"/>
        <v>43588</v>
      </c>
      <c r="F16" s="15">
        <f t="shared" si="7"/>
        <v>43595</v>
      </c>
      <c r="G16" s="15"/>
    </row>
    <row r="17" spans="1:9">
      <c r="A17" s="22" t="s">
        <v>42</v>
      </c>
      <c r="B17" s="30" t="s">
        <v>6</v>
      </c>
      <c r="C17" s="15">
        <f>C14+22</f>
        <v>43582</v>
      </c>
      <c r="D17" s="15">
        <f t="shared" ref="D17:F17" si="8">D14+22</f>
        <v>43589</v>
      </c>
      <c r="E17" s="15">
        <f t="shared" si="8"/>
        <v>43596</v>
      </c>
      <c r="F17" s="15">
        <f t="shared" si="8"/>
        <v>43603</v>
      </c>
      <c r="G17" s="15"/>
    </row>
    <row r="18" spans="1:9">
      <c r="A18" s="12"/>
      <c r="B18" s="10"/>
      <c r="C18" s="15"/>
      <c r="D18" s="15"/>
      <c r="E18" s="15"/>
      <c r="F18" s="15"/>
      <c r="G18" s="15"/>
    </row>
    <row r="19" spans="1:9">
      <c r="A19" s="12"/>
      <c r="B19" s="10"/>
      <c r="C19" s="15"/>
      <c r="D19" s="15"/>
      <c r="E19" s="15"/>
      <c r="F19" s="15"/>
      <c r="G19" s="15"/>
    </row>
    <row r="20" spans="1:9">
      <c r="A20" s="31" t="s">
        <v>77</v>
      </c>
      <c r="B20" s="32"/>
      <c r="C20" s="32"/>
      <c r="D20" s="32"/>
      <c r="E20" s="32"/>
      <c r="F20" s="32"/>
      <c r="G20" s="32"/>
    </row>
    <row r="21" spans="1:9">
      <c r="A21" s="33" t="s">
        <v>0</v>
      </c>
      <c r="B21" s="33" t="s">
        <v>2</v>
      </c>
      <c r="C21" s="24" t="s">
        <v>43</v>
      </c>
      <c r="D21" s="7" t="s">
        <v>44</v>
      </c>
      <c r="E21" s="17" t="s">
        <v>45</v>
      </c>
      <c r="F21" s="24" t="s">
        <v>46</v>
      </c>
      <c r="G21" s="18"/>
    </row>
    <row r="22" spans="1:9">
      <c r="A22" s="33"/>
      <c r="B22" s="33"/>
      <c r="C22" s="25" t="s">
        <v>31</v>
      </c>
      <c r="D22" s="11" t="s">
        <v>47</v>
      </c>
      <c r="E22" s="19" t="s">
        <v>48</v>
      </c>
      <c r="F22" s="26" t="s">
        <v>29</v>
      </c>
      <c r="G22" s="11"/>
      <c r="I22" t="s">
        <v>9</v>
      </c>
    </row>
    <row r="23" spans="1:9">
      <c r="A23" s="3" t="s">
        <v>1</v>
      </c>
      <c r="C23" s="4">
        <v>43561</v>
      </c>
      <c r="D23" s="4">
        <f>C23+7</f>
        <v>43568</v>
      </c>
      <c r="E23" s="16">
        <f t="shared" ref="E23:F23" si="9">D23+7</f>
        <v>43575</v>
      </c>
      <c r="F23" s="16">
        <f t="shared" si="9"/>
        <v>43582</v>
      </c>
      <c r="G23" s="16"/>
    </row>
    <row r="24" spans="1:9">
      <c r="A24" s="3" t="s">
        <v>49</v>
      </c>
      <c r="B24" s="10" t="s">
        <v>7</v>
      </c>
      <c r="C24" s="4">
        <f>C23+12</f>
        <v>43573</v>
      </c>
      <c r="D24" s="4">
        <f t="shared" ref="D24:F24" si="10">D23+12</f>
        <v>43580</v>
      </c>
      <c r="E24" s="4">
        <f t="shared" si="10"/>
        <v>43587</v>
      </c>
      <c r="F24" s="4">
        <f t="shared" si="10"/>
        <v>43594</v>
      </c>
      <c r="G24" s="16"/>
    </row>
    <row r="25" spans="1:9">
      <c r="A25" s="3" t="s">
        <v>50</v>
      </c>
      <c r="B25" s="1" t="s">
        <v>8</v>
      </c>
      <c r="C25" s="4">
        <f>C23+18</f>
        <v>43579</v>
      </c>
      <c r="D25" s="4">
        <f t="shared" ref="D25:F25" si="11">D23+18</f>
        <v>43586</v>
      </c>
      <c r="E25" s="4">
        <f t="shared" si="11"/>
        <v>43593</v>
      </c>
      <c r="F25" s="4">
        <f t="shared" si="11"/>
        <v>43600</v>
      </c>
      <c r="G25" s="16"/>
    </row>
    <row r="26" spans="1:9">
      <c r="E26" s="5"/>
    </row>
    <row r="28" spans="1:9">
      <c r="A28" s="31" t="s">
        <v>78</v>
      </c>
      <c r="B28" s="32"/>
      <c r="C28" s="32"/>
      <c r="D28" s="32"/>
      <c r="E28" s="32"/>
      <c r="F28" s="32"/>
      <c r="G28" s="32"/>
    </row>
    <row r="29" spans="1:9">
      <c r="A29" s="33" t="s">
        <v>0</v>
      </c>
      <c r="B29" s="33" t="s">
        <v>2</v>
      </c>
      <c r="C29" s="7" t="s">
        <v>51</v>
      </c>
      <c r="D29" s="20" t="s">
        <v>52</v>
      </c>
      <c r="E29" s="20" t="s">
        <v>53</v>
      </c>
      <c r="F29" s="20" t="s">
        <v>54</v>
      </c>
      <c r="G29" s="20"/>
    </row>
    <row r="30" spans="1:9">
      <c r="A30" s="33"/>
      <c r="B30" s="33"/>
      <c r="C30" s="20" t="s">
        <v>55</v>
      </c>
      <c r="D30" s="20" t="s">
        <v>29</v>
      </c>
      <c r="E30" s="20" t="s">
        <v>29</v>
      </c>
      <c r="F30" s="20" t="s">
        <v>55</v>
      </c>
      <c r="G30" s="20"/>
    </row>
    <row r="31" spans="1:9">
      <c r="A31" s="3" t="s">
        <v>1</v>
      </c>
      <c r="C31" s="4">
        <v>43561</v>
      </c>
      <c r="D31" s="4">
        <f>C31+7</f>
        <v>43568</v>
      </c>
      <c r="E31" s="4">
        <f>C31+14</f>
        <v>43575</v>
      </c>
      <c r="F31" s="4">
        <f>C31+21</f>
        <v>43582</v>
      </c>
      <c r="G31" s="4"/>
    </row>
    <row r="32" spans="1:9">
      <c r="A32" s="3" t="s">
        <v>56</v>
      </c>
      <c r="B32" s="1" t="s">
        <v>4</v>
      </c>
      <c r="C32" s="4">
        <f>C31+3</f>
        <v>43564</v>
      </c>
      <c r="D32" s="4">
        <f t="shared" ref="D32:F32" si="12">D31+3</f>
        <v>43571</v>
      </c>
      <c r="E32" s="4">
        <f t="shared" si="12"/>
        <v>43578</v>
      </c>
      <c r="F32" s="4">
        <f t="shared" si="12"/>
        <v>43585</v>
      </c>
      <c r="G32" s="4"/>
    </row>
    <row r="33" spans="1:7">
      <c r="A33" s="2" t="s">
        <v>57</v>
      </c>
      <c r="B33" s="1" t="s">
        <v>58</v>
      </c>
      <c r="C33" s="4">
        <f>C31+23</f>
        <v>43584</v>
      </c>
      <c r="D33" s="4">
        <f t="shared" ref="D33:F33" si="13">D31+23</f>
        <v>43591</v>
      </c>
      <c r="E33" s="4">
        <f t="shared" si="13"/>
        <v>43598</v>
      </c>
      <c r="F33" s="4">
        <f t="shared" si="13"/>
        <v>43605</v>
      </c>
      <c r="G33" s="4"/>
    </row>
    <row r="34" spans="1:7">
      <c r="A34" s="2" t="s">
        <v>59</v>
      </c>
      <c r="B34" s="1" t="s">
        <v>60</v>
      </c>
      <c r="C34" s="4">
        <f>C31+24</f>
        <v>43585</v>
      </c>
      <c r="D34" s="4">
        <f t="shared" ref="D34:F34" si="14">D31+24</f>
        <v>43592</v>
      </c>
      <c r="E34" s="4">
        <f t="shared" si="14"/>
        <v>43599</v>
      </c>
      <c r="F34" s="4">
        <f t="shared" si="14"/>
        <v>43606</v>
      </c>
      <c r="G34" s="4"/>
    </row>
    <row r="35" spans="1:7">
      <c r="A35" s="2" t="s">
        <v>61</v>
      </c>
      <c r="B35" s="1" t="s">
        <v>10</v>
      </c>
      <c r="C35" s="4">
        <f>C31+29</f>
        <v>43590</v>
      </c>
      <c r="D35" s="4">
        <f t="shared" ref="D35:F35" si="15">D31+29</f>
        <v>43597</v>
      </c>
      <c r="E35" s="4">
        <f t="shared" si="15"/>
        <v>43604</v>
      </c>
      <c r="F35" s="4">
        <f t="shared" si="15"/>
        <v>43611</v>
      </c>
      <c r="G35" s="4"/>
    </row>
    <row r="36" spans="1:7">
      <c r="A36" s="2" t="s">
        <v>62</v>
      </c>
      <c r="B36" s="1" t="s">
        <v>11</v>
      </c>
      <c r="C36" s="4">
        <f>C31+31</f>
        <v>43592</v>
      </c>
      <c r="D36" s="4">
        <f t="shared" ref="D36:F36" si="16">D31+31</f>
        <v>43599</v>
      </c>
      <c r="E36" s="4">
        <f t="shared" si="16"/>
        <v>43606</v>
      </c>
      <c r="F36" s="4">
        <f t="shared" si="16"/>
        <v>43613</v>
      </c>
      <c r="G36" s="4"/>
    </row>
    <row r="37" spans="1:7">
      <c r="A37" s="2" t="s">
        <v>63</v>
      </c>
      <c r="B37" s="1" t="s">
        <v>13</v>
      </c>
      <c r="C37" s="4">
        <f>C31+33</f>
        <v>43594</v>
      </c>
      <c r="D37" s="4">
        <f t="shared" ref="D37:F37" si="17">D31+33</f>
        <v>43601</v>
      </c>
      <c r="E37" s="4">
        <f t="shared" si="17"/>
        <v>43608</v>
      </c>
      <c r="F37" s="4">
        <f t="shared" si="17"/>
        <v>43615</v>
      </c>
      <c r="G37" s="4"/>
    </row>
    <row r="38" spans="1:7">
      <c r="A38" s="2" t="s">
        <v>64</v>
      </c>
      <c r="B38" s="1" t="s">
        <v>14</v>
      </c>
      <c r="C38" s="4">
        <f>C31+35</f>
        <v>43596</v>
      </c>
      <c r="D38" s="4">
        <f t="shared" ref="D38:F38" si="18">D31+35</f>
        <v>43603</v>
      </c>
      <c r="E38" s="4">
        <f t="shared" si="18"/>
        <v>43610</v>
      </c>
      <c r="F38" s="4">
        <f t="shared" si="18"/>
        <v>43617</v>
      </c>
      <c r="G38" s="4"/>
    </row>
    <row r="41" spans="1:7">
      <c r="A41" s="31" t="s">
        <v>76</v>
      </c>
      <c r="B41" s="32"/>
      <c r="C41" s="32"/>
      <c r="D41" s="32"/>
      <c r="E41" s="32"/>
      <c r="F41" s="32"/>
      <c r="G41" s="32"/>
    </row>
    <row r="42" spans="1:7">
      <c r="A42" s="33" t="s">
        <v>0</v>
      </c>
      <c r="B42" s="33" t="s">
        <v>2</v>
      </c>
      <c r="C42" s="7" t="s">
        <v>65</v>
      </c>
      <c r="D42" s="24" t="s">
        <v>70</v>
      </c>
      <c r="E42" s="24" t="s">
        <v>66</v>
      </c>
      <c r="F42" s="36" t="s">
        <v>79</v>
      </c>
      <c r="G42" s="27" t="s">
        <v>80</v>
      </c>
    </row>
    <row r="43" spans="1:7">
      <c r="A43" s="33"/>
      <c r="B43" s="33"/>
      <c r="C43" s="6" t="s">
        <v>27</v>
      </c>
      <c r="D43" s="25" t="s">
        <v>30</v>
      </c>
      <c r="E43" s="25" t="s">
        <v>67</v>
      </c>
      <c r="F43" s="21"/>
      <c r="G43" s="25" t="s">
        <v>81</v>
      </c>
    </row>
    <row r="44" spans="1:7">
      <c r="A44" s="3" t="s">
        <v>1</v>
      </c>
      <c r="C44" s="15">
        <v>43556</v>
      </c>
      <c r="D44" s="15">
        <f>C44+7</f>
        <v>43563</v>
      </c>
      <c r="E44" s="4">
        <f>C44+14</f>
        <v>43570</v>
      </c>
      <c r="F44" s="15">
        <f>C44+21</f>
        <v>43577</v>
      </c>
      <c r="G44" s="15">
        <f>D44+21</f>
        <v>43584</v>
      </c>
    </row>
    <row r="45" spans="1:7">
      <c r="A45" s="3" t="s">
        <v>3</v>
      </c>
      <c r="B45" s="1" t="s">
        <v>4</v>
      </c>
      <c r="C45" s="15">
        <f>C44+4</f>
        <v>43560</v>
      </c>
      <c r="D45" s="15">
        <f t="shared" ref="D45:G45" si="19">D44+4</f>
        <v>43567</v>
      </c>
      <c r="E45" s="15">
        <f t="shared" si="19"/>
        <v>43574</v>
      </c>
      <c r="F45" s="15">
        <f t="shared" si="19"/>
        <v>43581</v>
      </c>
      <c r="G45" s="15">
        <f t="shared" si="19"/>
        <v>43588</v>
      </c>
    </row>
    <row r="46" spans="1:7">
      <c r="A46" s="2" t="s">
        <v>57</v>
      </c>
      <c r="B46" s="1" t="s">
        <v>58</v>
      </c>
      <c r="C46" s="15">
        <f>C44+22</f>
        <v>43578</v>
      </c>
      <c r="D46" s="15">
        <f t="shared" ref="D46:G46" si="20">D44+22</f>
        <v>43585</v>
      </c>
      <c r="E46" s="15">
        <f t="shared" si="20"/>
        <v>43592</v>
      </c>
      <c r="F46" s="15">
        <f t="shared" si="20"/>
        <v>43599</v>
      </c>
      <c r="G46" s="15">
        <f t="shared" si="20"/>
        <v>43606</v>
      </c>
    </row>
    <row r="47" spans="1:7">
      <c r="A47" s="2" t="s">
        <v>59</v>
      </c>
      <c r="B47" s="1" t="s">
        <v>60</v>
      </c>
      <c r="C47" s="15">
        <f>C44+23</f>
        <v>43579</v>
      </c>
      <c r="D47" s="15">
        <f t="shared" ref="D47:G47" si="21">D44+23</f>
        <v>43586</v>
      </c>
      <c r="E47" s="15">
        <f t="shared" si="21"/>
        <v>43593</v>
      </c>
      <c r="F47" s="15">
        <f t="shared" si="21"/>
        <v>43600</v>
      </c>
      <c r="G47" s="15">
        <f t="shared" si="21"/>
        <v>43607</v>
      </c>
    </row>
    <row r="48" spans="1:7">
      <c r="A48" s="3" t="s">
        <v>15</v>
      </c>
      <c r="B48" s="1" t="s">
        <v>16</v>
      </c>
      <c r="C48" s="15">
        <f>C44+29</f>
        <v>43585</v>
      </c>
      <c r="D48" s="15">
        <f t="shared" ref="D48:G48" si="22">D44+29</f>
        <v>43592</v>
      </c>
      <c r="E48" s="15">
        <f t="shared" si="22"/>
        <v>43599</v>
      </c>
      <c r="F48" s="15">
        <f t="shared" si="22"/>
        <v>43606</v>
      </c>
      <c r="G48" s="15">
        <f t="shared" si="22"/>
        <v>43613</v>
      </c>
    </row>
    <row r="49" spans="1:7">
      <c r="A49" s="3" t="s">
        <v>17</v>
      </c>
      <c r="B49" s="1" t="s">
        <v>18</v>
      </c>
      <c r="C49" s="15">
        <f>C44+32</f>
        <v>43588</v>
      </c>
      <c r="D49" s="15">
        <f t="shared" ref="D49:G49" si="23">D44+32</f>
        <v>43595</v>
      </c>
      <c r="E49" s="15">
        <f t="shared" si="23"/>
        <v>43602</v>
      </c>
      <c r="F49" s="15">
        <f t="shared" si="23"/>
        <v>43609</v>
      </c>
      <c r="G49" s="15">
        <f t="shared" si="23"/>
        <v>43616</v>
      </c>
    </row>
    <row r="50" spans="1:7">
      <c r="A50" s="3" t="s">
        <v>19</v>
      </c>
      <c r="B50" s="1" t="s">
        <v>20</v>
      </c>
      <c r="C50" s="15">
        <f>C44+35</f>
        <v>43591</v>
      </c>
      <c r="D50" s="15">
        <f t="shared" ref="D50:G50" si="24">D44+35</f>
        <v>43598</v>
      </c>
      <c r="E50" s="15">
        <f t="shared" si="24"/>
        <v>43605</v>
      </c>
      <c r="F50" s="15">
        <f t="shared" si="24"/>
        <v>43612</v>
      </c>
      <c r="G50" s="15">
        <f t="shared" si="24"/>
        <v>43619</v>
      </c>
    </row>
    <row r="51" spans="1:7">
      <c r="A51" s="3" t="s">
        <v>21</v>
      </c>
      <c r="B51" s="1" t="s">
        <v>10</v>
      </c>
      <c r="C51" s="15">
        <f>C44+37</f>
        <v>43593</v>
      </c>
      <c r="D51" s="15">
        <f t="shared" ref="D51:G51" si="25">D44+37</f>
        <v>43600</v>
      </c>
      <c r="E51" s="15">
        <f t="shared" si="25"/>
        <v>43607</v>
      </c>
      <c r="F51" s="15">
        <f t="shared" si="25"/>
        <v>43614</v>
      </c>
      <c r="G51" s="15">
        <f t="shared" si="25"/>
        <v>43621</v>
      </c>
    </row>
    <row r="52" spans="1:7">
      <c r="A52" s="3" t="s">
        <v>12</v>
      </c>
      <c r="B52" s="1" t="s">
        <v>13</v>
      </c>
      <c r="C52" s="15">
        <f>C44+38</f>
        <v>43594</v>
      </c>
      <c r="D52" s="15">
        <f t="shared" ref="D52:G52" si="26">D44+38</f>
        <v>43601</v>
      </c>
      <c r="E52" s="15">
        <f t="shared" si="26"/>
        <v>43608</v>
      </c>
      <c r="F52" s="15">
        <f t="shared" si="26"/>
        <v>43615</v>
      </c>
      <c r="G52" s="15">
        <f t="shared" si="26"/>
        <v>43622</v>
      </c>
    </row>
  </sheetData>
  <mergeCells count="15">
    <mergeCell ref="A42:A43"/>
    <mergeCell ref="B42:B43"/>
    <mergeCell ref="A28:G28"/>
    <mergeCell ref="A29:A30"/>
    <mergeCell ref="B29:B30"/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TP Trade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2019-03-22T02:17:26Z</dcterms:modified>
</cp:coreProperties>
</file>